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9435" windowHeight="7395"/>
  </bookViews>
  <sheets>
    <sheet name="有形固定資産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L8" i="2"/>
  <c r="J9" i="2"/>
  <c r="P9" i="2"/>
  <c r="J10" i="2"/>
  <c r="P10" i="2"/>
  <c r="F11" i="2"/>
  <c r="F8" i="2" s="1"/>
  <c r="F25" i="2" s="1"/>
  <c r="H11" i="2"/>
  <c r="H8" i="2" s="1"/>
  <c r="H25" i="2" s="1"/>
  <c r="L11" i="2"/>
  <c r="N11" i="2"/>
  <c r="N8" i="2" s="1"/>
  <c r="N25" i="2" s="1"/>
  <c r="F12" i="2"/>
  <c r="J12" i="2"/>
  <c r="P12" i="2" s="1"/>
  <c r="L12" i="2"/>
  <c r="N12" i="2"/>
  <c r="J13" i="2"/>
  <c r="P13" i="2"/>
  <c r="J14" i="2"/>
  <c r="P14" i="2" s="1"/>
  <c r="J15" i="2"/>
  <c r="P15" i="2"/>
  <c r="J16" i="2"/>
  <c r="P16" i="2" s="1"/>
  <c r="J17" i="2"/>
  <c r="P17" i="2"/>
  <c r="D18" i="2"/>
  <c r="L18" i="2"/>
  <c r="N18" i="2"/>
  <c r="J19" i="2"/>
  <c r="P19" i="2"/>
  <c r="J20" i="2"/>
  <c r="P20" i="2"/>
  <c r="F21" i="2"/>
  <c r="F18" i="2" s="1"/>
  <c r="H21" i="2"/>
  <c r="H18" i="2" s="1"/>
  <c r="J22" i="2"/>
  <c r="P22" i="2"/>
  <c r="F23" i="2"/>
  <c r="J23" i="2"/>
  <c r="P23" i="2"/>
  <c r="F24" i="2"/>
  <c r="J24" i="2" s="1"/>
  <c r="P24" i="2" s="1"/>
  <c r="H24" i="2"/>
  <c r="D25" i="2"/>
  <c r="L25" i="2"/>
  <c r="P8" i="2" l="1"/>
  <c r="J8" i="2"/>
  <c r="J21" i="2"/>
  <c r="P21" i="2" s="1"/>
  <c r="P18" i="2" s="1"/>
  <c r="J11" i="2"/>
  <c r="P11" i="2" s="1"/>
  <c r="P25" i="2" l="1"/>
  <c r="J18" i="2"/>
  <c r="J25" i="2"/>
</calcChain>
</file>

<file path=xl/sharedStrings.xml><?xml version="1.0" encoding="utf-8"?>
<sst xmlns="http://schemas.openxmlformats.org/spreadsheetml/2006/main" count="33" uniqueCount="32">
  <si>
    <t>合計</t>
    <rPh sb="0" eb="2">
      <t>ゴウケイ</t>
    </rPh>
    <phoneticPr fontId="6"/>
  </si>
  <si>
    <t xml:space="preserve"> 物品</t>
    <phoneticPr fontId="6"/>
  </si>
  <si>
    <t>　　建設仮勘定</t>
    <phoneticPr fontId="7"/>
  </si>
  <si>
    <t>　　その他</t>
    <phoneticPr fontId="6"/>
  </si>
  <si>
    <t>　　工作物</t>
    <phoneticPr fontId="6"/>
  </si>
  <si>
    <t>　　建物</t>
    <phoneticPr fontId="7"/>
  </si>
  <si>
    <t>　　土地</t>
    <phoneticPr fontId="6"/>
  </si>
  <si>
    <t xml:space="preserve"> インフラ資産</t>
    <rPh sb="5" eb="7">
      <t>シサン</t>
    </rPh>
    <phoneticPr fontId="7"/>
  </si>
  <si>
    <t>　　建設仮勘定</t>
    <phoneticPr fontId="7"/>
  </si>
  <si>
    <t>　　その他</t>
    <phoneticPr fontId="6"/>
  </si>
  <si>
    <t>　　航空機</t>
    <phoneticPr fontId="7"/>
  </si>
  <si>
    <t>　　浮標等</t>
    <phoneticPr fontId="7"/>
  </si>
  <si>
    <t>　　船舶</t>
    <phoneticPr fontId="7"/>
  </si>
  <si>
    <t>　　建物</t>
    <phoneticPr fontId="6"/>
  </si>
  <si>
    <t>　　立木竹</t>
    <phoneticPr fontId="7"/>
  </si>
  <si>
    <t>　　土地</t>
    <phoneticPr fontId="6"/>
  </si>
  <si>
    <t xml:space="preserve"> 事業用資産</t>
    <rPh sb="1" eb="4">
      <t>ジギョウヨウ</t>
    </rPh>
    <rPh sb="4" eb="6">
      <t>シサン</t>
    </rPh>
    <phoneticPr fontId="7"/>
  </si>
  <si>
    <t>差引本年度末残高_x000D_
(D)－（E)_x000D_
(G)</t>
    <phoneticPr fontId="7"/>
  </si>
  <si>
    <t xml:space="preserve">
本年度償却額
（F)</t>
    <rPh sb="1" eb="4">
      <t>ホンネンド</t>
    </rPh>
    <rPh sb="4" eb="7">
      <t>ショウキャクガク</t>
    </rPh>
    <phoneticPr fontId="6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</si>
  <si>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6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</si>
  <si>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6"/>
  </si>
  <si>
    <t xml:space="preserve">
本年度減少額
（C）</t>
    <rPh sb="1" eb="4">
      <t>ホンネンド</t>
    </rPh>
    <rPh sb="4" eb="7">
      <t>ゲンショウガク</t>
    </rPh>
    <phoneticPr fontId="6"/>
  </si>
  <si>
    <t xml:space="preserve">
本年度増加額
（B）</t>
    <rPh sb="1" eb="4">
      <t>ホンネンド</t>
    </rPh>
    <rPh sb="4" eb="7">
      <t>ゾウカガク</t>
    </rPh>
    <phoneticPr fontId="6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</si>
  <si>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6"/>
  </si>
  <si>
    <t>区分</t>
    <rPh sb="0" eb="2">
      <t>クブン</t>
    </rPh>
    <phoneticPr fontId="7"/>
  </si>
  <si>
    <t>（単位：円）</t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</si>
  <si>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</si>
  <si>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</si>
  <si>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</si>
  <si>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</si>
  <si>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付属明細書（全体）</t>
    <phoneticPr fontId="7"/>
  </si>
  <si>
    <t>【様式第５号】</t>
    <rPh sb="1" eb="3">
      <t>ヨウシキ</t>
    </rPh>
    <rPh sb="3" eb="4">
      <t>ダイ</t>
    </rPh>
    <rPh sb="5" eb="6">
      <t>ゴウ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</si>
</sst>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&quot;#,##0"/>
  </numFmts>
  <fonts count="15" x14ac:knownFonts="1"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176" fontId="3" fillId="2" borderId="2" xfId="2" applyNumberFormat="1" applyFont="1" applyFill="1" applyBorder="1" applyAlignment="1">
      <alignment vertical="center" wrapText="1"/>
    </xf>
    <xf numFmtId="176" fontId="3" fillId="2" borderId="3" xfId="2" applyNumberFormat="1" applyFont="1" applyFill="1" applyBorder="1" applyAlignment="1">
      <alignment vertical="center" wrapText="1"/>
    </xf>
    <xf numFmtId="176" fontId="3" fillId="2" borderId="4" xfId="2" applyNumberFormat="1" applyFont="1" applyFill="1" applyBorder="1" applyAlignment="1">
      <alignment vertical="center" wrapText="1"/>
    </xf>
    <xf numFmtId="176" fontId="3" fillId="2" borderId="3" xfId="2" applyNumberFormat="1" applyFont="1" applyFill="1" applyBorder="1" applyAlignment="1">
      <alignment vertical="center"/>
    </xf>
    <xf numFmtId="176" fontId="3" fillId="2" borderId="4" xfId="2" applyNumberFormat="1" applyFont="1" applyFill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76" fontId="4" fillId="2" borderId="3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3" fillId="0" borderId="2" xfId="2" applyNumberFormat="1" applyFont="1" applyBorder="1" applyAlignment="1">
      <alignment vertical="center" wrapText="1"/>
    </xf>
    <xf numFmtId="176" fontId="3" fillId="0" borderId="3" xfId="2" applyNumberFormat="1" applyFont="1" applyBorder="1" applyAlignment="1">
      <alignment vertical="center" wrapText="1"/>
    </xf>
    <xf numFmtId="176" fontId="3" fillId="0" borderId="4" xfId="2" applyNumberFormat="1" applyFont="1" applyBorder="1" applyAlignment="1">
      <alignment vertical="center" wrapText="1"/>
    </xf>
    <xf numFmtId="176" fontId="3" fillId="0" borderId="3" xfId="2" applyNumberFormat="1" applyFont="1" applyFill="1" applyBorder="1" applyAlignment="1">
      <alignment vertical="center" wrapText="1"/>
    </xf>
    <xf numFmtId="176" fontId="3" fillId="0" borderId="4" xfId="2" applyNumberFormat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176" fontId="3" fillId="0" borderId="3" xfId="2" applyNumberFormat="1" applyFont="1" applyBorder="1" applyAlignment="1">
      <alignment vertical="center"/>
    </xf>
    <xf numFmtId="176" fontId="3" fillId="0" borderId="4" xfId="2" applyNumberFormat="1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horizontal="center" vertical="center"/>
    </xf>
    <xf numFmtId="0" fontId="14" fillId="0" borderId="0" xfId="1" applyFont="1" applyAlignme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abSelected="1" topLeftCell="B1" zoomScale="85" zoomScaleNormal="85" zoomScaleSheetLayoutView="100" workbookViewId="0">
      <selection activeCell="F20" sqref="F20:G20"/>
    </sheetView>
  </sheetViews>
  <sheetFormatPr defaultRowHeight="13.5" x14ac:dyDescent="0.15"/>
  <cols>
    <col min="1" max="1" width="0.875" style="1" hidden="1" customWidth="1"/>
    <col min="2" max="2" width="3.75" style="1" customWidth="1"/>
    <col min="3" max="3" width="16.75" style="1" customWidth="1"/>
    <col min="4" max="17" width="8.625" style="1" customWidth="1"/>
    <col min="18" max="18" width="9.625" style="1" bestFit="1" customWidth="1"/>
    <col min="19" max="16384" width="9" style="1"/>
  </cols>
  <sheetData>
    <row r="1" spans="1:18" ht="18.75" customHeight="1" x14ac:dyDescent="0.15">
      <c r="A1" s="43"/>
      <c r="B1" s="43" t="s">
        <v>31</v>
      </c>
      <c r="C1" s="42"/>
      <c r="D1" s="42"/>
      <c r="E1" s="42"/>
    </row>
    <row r="2" spans="1:18" ht="24.75" customHeight="1" x14ac:dyDescent="0.15">
      <c r="A2" s="46"/>
      <c r="B2" s="46" t="s">
        <v>30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ht="19.5" customHeight="1" x14ac:dyDescent="0.15">
      <c r="A3" s="43"/>
      <c r="B3" s="43" t="s">
        <v>29</v>
      </c>
      <c r="C3" s="42"/>
      <c r="D3" s="42"/>
      <c r="E3" s="42"/>
      <c r="F3" s="42"/>
      <c r="G3" s="42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</row>
    <row r="4" spans="1:18" ht="17.25" customHeight="1" x14ac:dyDescent="0.15">
      <c r="A4" s="44"/>
      <c r="B4" s="44" t="s">
        <v>28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</row>
    <row r="5" spans="1:18" ht="16.5" customHeight="1" x14ac:dyDescent="0.15">
      <c r="A5" s="43"/>
      <c r="B5" s="43" t="s">
        <v>27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</row>
    <row r="6" spans="1:18" ht="20.25" customHeight="1" x14ac:dyDescent="0.15">
      <c r="A6" s="2"/>
      <c r="B6" s="41" t="s">
        <v>26</v>
      </c>
      <c r="C6" s="40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Q6" s="38" t="s">
        <v>25</v>
      </c>
    </row>
    <row r="7" spans="1:18" ht="37.5" customHeight="1" x14ac:dyDescent="0.15">
      <c r="A7" s="2"/>
      <c r="B7" s="35" t="s">
        <v>24</v>
      </c>
      <c r="C7" s="35"/>
      <c r="D7" s="37" t="s">
        <v>23</v>
      </c>
      <c r="E7" s="36"/>
      <c r="F7" s="37" t="s">
        <v>22</v>
      </c>
      <c r="G7" s="36"/>
      <c r="H7" s="37" t="s">
        <v>21</v>
      </c>
      <c r="I7" s="36"/>
      <c r="J7" s="37" t="s">
        <v>20</v>
      </c>
      <c r="K7" s="36"/>
      <c r="L7" s="37" t="s">
        <v>19</v>
      </c>
      <c r="M7" s="36"/>
      <c r="N7" s="36" t="s">
        <v>18</v>
      </c>
      <c r="O7" s="35"/>
      <c r="P7" s="34" t="s">
        <v>17</v>
      </c>
      <c r="Q7" s="33"/>
      <c r="R7" s="9"/>
    </row>
    <row r="8" spans="1:18" ht="14.1" customHeight="1" x14ac:dyDescent="0.15">
      <c r="A8" s="2"/>
      <c r="B8" s="26" t="s">
        <v>16</v>
      </c>
      <c r="C8" s="26"/>
      <c r="D8" s="12">
        <f>SUM(D9:E17)</f>
        <v>27296683326</v>
      </c>
      <c r="E8" s="11"/>
      <c r="F8" s="12">
        <f>SUM(F9:G17)</f>
        <v>578093769</v>
      </c>
      <c r="G8" s="11"/>
      <c r="H8" s="12">
        <f>SUM(H9:I17)</f>
        <v>192489196</v>
      </c>
      <c r="I8" s="11"/>
      <c r="J8" s="12">
        <f>SUM(J9:K17)</f>
        <v>27682287899</v>
      </c>
      <c r="K8" s="11"/>
      <c r="L8" s="12">
        <f>SUM(L9:M17)</f>
        <v>14300766844</v>
      </c>
      <c r="M8" s="11"/>
      <c r="N8" s="11">
        <f>SUM(N9:O17)</f>
        <v>492073529</v>
      </c>
      <c r="O8" s="10"/>
      <c r="P8" s="11">
        <f>SUM(P9:Q17)</f>
        <v>13381521055</v>
      </c>
      <c r="Q8" s="10"/>
      <c r="R8" s="9"/>
    </row>
    <row r="9" spans="1:18" ht="14.1" customHeight="1" x14ac:dyDescent="0.15">
      <c r="A9" s="2"/>
      <c r="B9" s="26" t="s">
        <v>15</v>
      </c>
      <c r="C9" s="26"/>
      <c r="D9" s="21">
        <v>3871709978</v>
      </c>
      <c r="E9" s="20"/>
      <c r="F9" s="21">
        <v>9981341</v>
      </c>
      <c r="G9" s="20"/>
      <c r="H9" s="21">
        <v>16361596</v>
      </c>
      <c r="I9" s="20"/>
      <c r="J9" s="12">
        <f>D9+F9-H9</f>
        <v>3865329723</v>
      </c>
      <c r="K9" s="11"/>
      <c r="L9" s="21">
        <v>0</v>
      </c>
      <c r="M9" s="20"/>
      <c r="N9" s="20">
        <v>0</v>
      </c>
      <c r="O9" s="19"/>
      <c r="P9" s="18">
        <f>J9-L9</f>
        <v>3865329723</v>
      </c>
      <c r="Q9" s="17"/>
      <c r="R9" s="9"/>
    </row>
    <row r="10" spans="1:18" ht="14.1" customHeight="1" x14ac:dyDescent="0.15">
      <c r="A10" s="2"/>
      <c r="B10" s="30" t="s">
        <v>14</v>
      </c>
      <c r="C10" s="30"/>
      <c r="D10" s="29">
        <v>234762600</v>
      </c>
      <c r="E10" s="28"/>
      <c r="F10" s="29">
        <v>0</v>
      </c>
      <c r="G10" s="28"/>
      <c r="H10" s="29">
        <v>0</v>
      </c>
      <c r="I10" s="28"/>
      <c r="J10" s="12">
        <f>D10+F10-H10</f>
        <v>234762600</v>
      </c>
      <c r="K10" s="11"/>
      <c r="L10" s="21">
        <v>0</v>
      </c>
      <c r="M10" s="20"/>
      <c r="N10" s="20">
        <v>0</v>
      </c>
      <c r="O10" s="19"/>
      <c r="P10" s="18">
        <f>J10-L10</f>
        <v>234762600</v>
      </c>
      <c r="Q10" s="17"/>
      <c r="R10" s="9"/>
    </row>
    <row r="11" spans="1:18" ht="14.1" customHeight="1" x14ac:dyDescent="0.15">
      <c r="A11" s="2"/>
      <c r="B11" s="30" t="s">
        <v>13</v>
      </c>
      <c r="C11" s="30"/>
      <c r="D11" s="29">
        <v>20955608914</v>
      </c>
      <c r="E11" s="28"/>
      <c r="F11" s="29">
        <f>173858160+27299428</f>
        <v>201157588</v>
      </c>
      <c r="G11" s="28"/>
      <c r="H11" s="29">
        <f>36084000</f>
        <v>36084000</v>
      </c>
      <c r="I11" s="28"/>
      <c r="J11" s="12">
        <f>D11+F11-H11</f>
        <v>21120682502</v>
      </c>
      <c r="K11" s="11"/>
      <c r="L11" s="21">
        <f>12748535312</f>
        <v>12748535312</v>
      </c>
      <c r="M11" s="20"/>
      <c r="N11" s="20">
        <f>437695839</f>
        <v>437695839</v>
      </c>
      <c r="O11" s="19"/>
      <c r="P11" s="18">
        <f>J11-L11</f>
        <v>8372147190</v>
      </c>
      <c r="Q11" s="17"/>
      <c r="R11" s="9"/>
    </row>
    <row r="12" spans="1:18" ht="14.1" customHeight="1" x14ac:dyDescent="0.15">
      <c r="A12" s="2"/>
      <c r="B12" s="26" t="s">
        <v>4</v>
      </c>
      <c r="C12" s="26"/>
      <c r="D12" s="21">
        <v>2127167834</v>
      </c>
      <c r="E12" s="20"/>
      <c r="F12" s="21">
        <f>226306440</f>
        <v>226306440</v>
      </c>
      <c r="G12" s="20"/>
      <c r="H12" s="21">
        <v>0</v>
      </c>
      <c r="I12" s="20"/>
      <c r="J12" s="12">
        <f>D12+F12-H12</f>
        <v>2353474274</v>
      </c>
      <c r="K12" s="11"/>
      <c r="L12" s="21">
        <f>1552231532</f>
        <v>1552231532</v>
      </c>
      <c r="M12" s="20"/>
      <c r="N12" s="20">
        <f>54377690</f>
        <v>54377690</v>
      </c>
      <c r="O12" s="19"/>
      <c r="P12" s="18">
        <f>J12-L12</f>
        <v>801242742</v>
      </c>
      <c r="Q12" s="17"/>
      <c r="R12" s="9"/>
    </row>
    <row r="13" spans="1:18" ht="14.1" customHeight="1" x14ac:dyDescent="0.15">
      <c r="A13" s="2"/>
      <c r="B13" s="31" t="s">
        <v>12</v>
      </c>
      <c r="C13" s="31"/>
      <c r="D13" s="29">
        <v>0</v>
      </c>
      <c r="E13" s="28"/>
      <c r="F13" s="29">
        <v>0</v>
      </c>
      <c r="G13" s="28"/>
      <c r="H13" s="29">
        <v>0</v>
      </c>
      <c r="I13" s="28"/>
      <c r="J13" s="12">
        <f>D13+F13-H13</f>
        <v>0</v>
      </c>
      <c r="K13" s="11"/>
      <c r="L13" s="21">
        <v>0</v>
      </c>
      <c r="M13" s="20"/>
      <c r="N13" s="20">
        <v>0</v>
      </c>
      <c r="O13" s="19"/>
      <c r="P13" s="18">
        <f>J13-L13</f>
        <v>0</v>
      </c>
      <c r="Q13" s="17"/>
      <c r="R13" s="9"/>
    </row>
    <row r="14" spans="1:18" ht="14.1" customHeight="1" x14ac:dyDescent="0.15">
      <c r="A14" s="2"/>
      <c r="B14" s="32" t="s">
        <v>11</v>
      </c>
      <c r="C14" s="32"/>
      <c r="D14" s="21">
        <v>0</v>
      </c>
      <c r="E14" s="20"/>
      <c r="F14" s="21">
        <v>0</v>
      </c>
      <c r="G14" s="20"/>
      <c r="H14" s="21">
        <v>0</v>
      </c>
      <c r="I14" s="20"/>
      <c r="J14" s="12">
        <f>D14+F14-H14</f>
        <v>0</v>
      </c>
      <c r="K14" s="11"/>
      <c r="L14" s="21">
        <v>0</v>
      </c>
      <c r="M14" s="20"/>
      <c r="N14" s="20">
        <v>0</v>
      </c>
      <c r="O14" s="19"/>
      <c r="P14" s="18">
        <f>J14-L14</f>
        <v>0</v>
      </c>
      <c r="Q14" s="17"/>
      <c r="R14" s="9"/>
    </row>
    <row r="15" spans="1:18" ht="14.1" customHeight="1" x14ac:dyDescent="0.15">
      <c r="A15" s="2"/>
      <c r="B15" s="31" t="s">
        <v>10</v>
      </c>
      <c r="C15" s="31"/>
      <c r="D15" s="29">
        <v>0</v>
      </c>
      <c r="E15" s="28"/>
      <c r="F15" s="29">
        <v>0</v>
      </c>
      <c r="G15" s="28"/>
      <c r="H15" s="29">
        <v>0</v>
      </c>
      <c r="I15" s="28"/>
      <c r="J15" s="12">
        <f>D15+F15-H15</f>
        <v>0</v>
      </c>
      <c r="K15" s="11"/>
      <c r="L15" s="21">
        <v>0</v>
      </c>
      <c r="M15" s="20"/>
      <c r="N15" s="20">
        <v>0</v>
      </c>
      <c r="O15" s="19"/>
      <c r="P15" s="18">
        <f>J15-L15</f>
        <v>0</v>
      </c>
      <c r="Q15" s="17"/>
      <c r="R15" s="9"/>
    </row>
    <row r="16" spans="1:18" ht="14.1" customHeight="1" x14ac:dyDescent="0.15">
      <c r="A16" s="2"/>
      <c r="B16" s="30" t="s">
        <v>9</v>
      </c>
      <c r="C16" s="30"/>
      <c r="D16" s="29">
        <v>0</v>
      </c>
      <c r="E16" s="28"/>
      <c r="F16" s="29">
        <v>0</v>
      </c>
      <c r="G16" s="28"/>
      <c r="H16" s="29">
        <v>0</v>
      </c>
      <c r="I16" s="28"/>
      <c r="J16" s="12">
        <f>D16+F16-H16</f>
        <v>0</v>
      </c>
      <c r="K16" s="11"/>
      <c r="L16" s="21">
        <v>0</v>
      </c>
      <c r="M16" s="20"/>
      <c r="N16" s="20">
        <v>0</v>
      </c>
      <c r="O16" s="19"/>
      <c r="P16" s="18">
        <f>J16-L16</f>
        <v>0</v>
      </c>
      <c r="Q16" s="17"/>
      <c r="R16" s="9"/>
    </row>
    <row r="17" spans="1:18" ht="14.1" customHeight="1" x14ac:dyDescent="0.15">
      <c r="A17" s="2"/>
      <c r="B17" s="30" t="s">
        <v>8</v>
      </c>
      <c r="C17" s="30"/>
      <c r="D17" s="29">
        <v>107434000</v>
      </c>
      <c r="E17" s="28"/>
      <c r="F17" s="29">
        <v>140648400</v>
      </c>
      <c r="G17" s="28"/>
      <c r="H17" s="29">
        <v>140043600</v>
      </c>
      <c r="I17" s="28"/>
      <c r="J17" s="12">
        <f>D17+F17-H17</f>
        <v>108038800</v>
      </c>
      <c r="K17" s="11"/>
      <c r="L17" s="21">
        <v>0</v>
      </c>
      <c r="M17" s="20"/>
      <c r="N17" s="20">
        <v>0</v>
      </c>
      <c r="O17" s="19"/>
      <c r="P17" s="18">
        <f>J17-L17</f>
        <v>108038800</v>
      </c>
      <c r="Q17" s="17"/>
      <c r="R17" s="9"/>
    </row>
    <row r="18" spans="1:18" ht="14.1" customHeight="1" x14ac:dyDescent="0.15">
      <c r="A18" s="2"/>
      <c r="B18" s="27" t="s">
        <v>7</v>
      </c>
      <c r="C18" s="27"/>
      <c r="D18" s="14">
        <f>SUM(D19:E23)</f>
        <v>54493756117</v>
      </c>
      <c r="E18" s="13"/>
      <c r="F18" s="14">
        <f>SUM(F19:G23)</f>
        <v>516727229</v>
      </c>
      <c r="G18" s="13"/>
      <c r="H18" s="14">
        <f>SUM(H19:I23)</f>
        <v>242273850</v>
      </c>
      <c r="I18" s="13"/>
      <c r="J18" s="14">
        <f>SUM(J19:K23)</f>
        <v>54768209496</v>
      </c>
      <c r="K18" s="13"/>
      <c r="L18" s="12">
        <f>SUM(L19:M23)</f>
        <v>30987219886</v>
      </c>
      <c r="M18" s="11"/>
      <c r="N18" s="11">
        <f>SUM(N19:O23)</f>
        <v>1155190213</v>
      </c>
      <c r="O18" s="10"/>
      <c r="P18" s="11">
        <f>SUM(P19:Q23)</f>
        <v>23780989610</v>
      </c>
      <c r="Q18" s="10"/>
      <c r="R18" s="9"/>
    </row>
    <row r="19" spans="1:18" ht="14.1" customHeight="1" x14ac:dyDescent="0.15">
      <c r="A19" s="2"/>
      <c r="B19" s="26" t="s">
        <v>6</v>
      </c>
      <c r="C19" s="26"/>
      <c r="D19" s="21">
        <v>294361451</v>
      </c>
      <c r="E19" s="20"/>
      <c r="F19" s="21">
        <v>271069</v>
      </c>
      <c r="G19" s="20"/>
      <c r="H19" s="21">
        <v>177943</v>
      </c>
      <c r="I19" s="20"/>
      <c r="J19" s="12">
        <f>D19+F19-H19</f>
        <v>294454577</v>
      </c>
      <c r="K19" s="11"/>
      <c r="L19" s="21">
        <v>0</v>
      </c>
      <c r="M19" s="20"/>
      <c r="N19" s="20">
        <v>0</v>
      </c>
      <c r="O19" s="19"/>
      <c r="P19" s="18">
        <f>J19-L19</f>
        <v>294454577</v>
      </c>
      <c r="Q19" s="17"/>
      <c r="R19" s="9"/>
    </row>
    <row r="20" spans="1:18" ht="14.1" customHeight="1" x14ac:dyDescent="0.15">
      <c r="A20" s="2"/>
      <c r="B20" s="25" t="s">
        <v>5</v>
      </c>
      <c r="C20" s="25"/>
      <c r="D20" s="23">
        <v>171261949</v>
      </c>
      <c r="E20" s="22"/>
      <c r="F20" s="23">
        <v>0</v>
      </c>
      <c r="G20" s="22"/>
      <c r="H20" s="23">
        <v>0</v>
      </c>
      <c r="I20" s="22"/>
      <c r="J20" s="12">
        <f>D20+F20-H20</f>
        <v>171261949</v>
      </c>
      <c r="K20" s="11"/>
      <c r="L20" s="21">
        <v>107515368</v>
      </c>
      <c r="M20" s="20"/>
      <c r="N20" s="20">
        <v>1848849</v>
      </c>
      <c r="O20" s="19"/>
      <c r="P20" s="18">
        <f>J20-L20</f>
        <v>63746581</v>
      </c>
      <c r="Q20" s="17"/>
      <c r="R20" s="9"/>
    </row>
    <row r="21" spans="1:18" ht="14.1" customHeight="1" x14ac:dyDescent="0.15">
      <c r="A21" s="2"/>
      <c r="B21" s="24" t="s">
        <v>4</v>
      </c>
      <c r="C21" s="24"/>
      <c r="D21" s="23">
        <v>53939386637</v>
      </c>
      <c r="E21" s="22"/>
      <c r="F21" s="23">
        <f>328980560+25427265</f>
        <v>354407825</v>
      </c>
      <c r="G21" s="22"/>
      <c r="H21" s="23">
        <f>2484107</f>
        <v>2484107</v>
      </c>
      <c r="I21" s="22"/>
      <c r="J21" s="12">
        <f>D21+F21-H21</f>
        <v>54291310355</v>
      </c>
      <c r="K21" s="11"/>
      <c r="L21" s="21">
        <v>30879704518</v>
      </c>
      <c r="M21" s="20"/>
      <c r="N21" s="20">
        <v>1153341364</v>
      </c>
      <c r="O21" s="19"/>
      <c r="P21" s="18">
        <f>J21-L21</f>
        <v>23411605837</v>
      </c>
      <c r="Q21" s="17"/>
      <c r="R21" s="9"/>
    </row>
    <row r="22" spans="1:18" ht="14.1" customHeight="1" x14ac:dyDescent="0.15">
      <c r="A22" s="2"/>
      <c r="B22" s="24" t="s">
        <v>3</v>
      </c>
      <c r="C22" s="24"/>
      <c r="D22" s="23">
        <v>0</v>
      </c>
      <c r="E22" s="22"/>
      <c r="F22" s="23">
        <v>0</v>
      </c>
      <c r="G22" s="22"/>
      <c r="H22" s="23">
        <v>0</v>
      </c>
      <c r="I22" s="22"/>
      <c r="J22" s="12">
        <f>D22+F22-H22</f>
        <v>0</v>
      </c>
      <c r="K22" s="11"/>
      <c r="L22" s="21">
        <v>0</v>
      </c>
      <c r="M22" s="20"/>
      <c r="N22" s="20">
        <v>0</v>
      </c>
      <c r="O22" s="19"/>
      <c r="P22" s="18">
        <f>J22-L22</f>
        <v>0</v>
      </c>
      <c r="Q22" s="17"/>
      <c r="R22" s="9"/>
    </row>
    <row r="23" spans="1:18" ht="14.1" customHeight="1" x14ac:dyDescent="0.15">
      <c r="A23" s="2"/>
      <c r="B23" s="25" t="s">
        <v>2</v>
      </c>
      <c r="C23" s="25"/>
      <c r="D23" s="23">
        <v>88746080</v>
      </c>
      <c r="E23" s="22"/>
      <c r="F23" s="23">
        <f>154630600+7417735</f>
        <v>162048335</v>
      </c>
      <c r="G23" s="22"/>
      <c r="H23" s="23">
        <v>239611800</v>
      </c>
      <c r="I23" s="22"/>
      <c r="J23" s="12">
        <f>D23+F23-H23</f>
        <v>11182615</v>
      </c>
      <c r="K23" s="11"/>
      <c r="L23" s="21">
        <v>0</v>
      </c>
      <c r="M23" s="20"/>
      <c r="N23" s="20">
        <v>0</v>
      </c>
      <c r="O23" s="19"/>
      <c r="P23" s="18">
        <f>J23-L23</f>
        <v>11182615</v>
      </c>
      <c r="Q23" s="17"/>
      <c r="R23" s="9"/>
    </row>
    <row r="24" spans="1:18" ht="14.1" customHeight="1" x14ac:dyDescent="0.15">
      <c r="A24" s="2"/>
      <c r="B24" s="24" t="s">
        <v>1</v>
      </c>
      <c r="C24" s="24"/>
      <c r="D24" s="23">
        <v>1914825782</v>
      </c>
      <c r="E24" s="22"/>
      <c r="F24" s="23">
        <f>60754365+34285505+13219200+1048520</f>
        <v>109307590</v>
      </c>
      <c r="G24" s="22"/>
      <c r="H24" s="23">
        <f>1224510+30460881+553890</f>
        <v>32239281</v>
      </c>
      <c r="I24" s="22"/>
      <c r="J24" s="12">
        <f>D24+F24-H24</f>
        <v>1991894091</v>
      </c>
      <c r="K24" s="11"/>
      <c r="L24" s="21">
        <v>1374935437</v>
      </c>
      <c r="M24" s="20"/>
      <c r="N24" s="20">
        <v>110332827</v>
      </c>
      <c r="O24" s="19"/>
      <c r="P24" s="18">
        <f>J24-L24</f>
        <v>616958654</v>
      </c>
      <c r="Q24" s="17"/>
      <c r="R24" s="9"/>
    </row>
    <row r="25" spans="1:18" ht="14.1" customHeight="1" x14ac:dyDescent="0.15">
      <c r="A25" s="2"/>
      <c r="B25" s="16" t="s">
        <v>0</v>
      </c>
      <c r="C25" s="15"/>
      <c r="D25" s="14">
        <f>D8+D18+D24</f>
        <v>83705265225</v>
      </c>
      <c r="E25" s="13"/>
      <c r="F25" s="14">
        <f>F8+F18+F24</f>
        <v>1204128588</v>
      </c>
      <c r="G25" s="13"/>
      <c r="H25" s="14">
        <f>H8+H18+H24</f>
        <v>467002327</v>
      </c>
      <c r="I25" s="13"/>
      <c r="J25" s="14">
        <f>J8+J18+J24</f>
        <v>84442391486</v>
      </c>
      <c r="K25" s="13"/>
      <c r="L25" s="12">
        <f>L8+L18+L24</f>
        <v>46662922167</v>
      </c>
      <c r="M25" s="11"/>
      <c r="N25" s="11">
        <f>N8+N18+N24</f>
        <v>1757596569</v>
      </c>
      <c r="O25" s="10"/>
      <c r="P25" s="11">
        <f>P8+P18+P24</f>
        <v>37779469319</v>
      </c>
      <c r="Q25" s="10"/>
      <c r="R25" s="9"/>
    </row>
    <row r="26" spans="1:18" ht="8.4499999999999993" customHeight="1" x14ac:dyDescent="0.15">
      <c r="A26" s="2"/>
      <c r="B26" s="8"/>
      <c r="C26" s="7"/>
      <c r="D26" s="7"/>
      <c r="E26" s="7"/>
      <c r="F26" s="7"/>
      <c r="G26" s="7"/>
      <c r="H26" s="7"/>
      <c r="I26" s="7"/>
      <c r="J26" s="7"/>
      <c r="K26" s="7"/>
      <c r="L26" s="6"/>
      <c r="M26" s="6"/>
      <c r="N26" s="6"/>
      <c r="O26" s="6"/>
      <c r="P26" s="5"/>
      <c r="Q26" s="5"/>
      <c r="R26" s="5"/>
    </row>
    <row r="27" spans="1:18" ht="6.75" customHeight="1" x14ac:dyDescent="0.15">
      <c r="A27" s="2"/>
      <c r="B27" s="2"/>
      <c r="C27" s="4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2"/>
      <c r="P27" s="2"/>
      <c r="Q27" s="2"/>
      <c r="R27" s="2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N25:O25"/>
    <mergeCell ref="P25:Q25"/>
    <mergeCell ref="B25:C25"/>
    <mergeCell ref="D25:E25"/>
    <mergeCell ref="F25:G25"/>
    <mergeCell ref="H25:I25"/>
    <mergeCell ref="J25:K25"/>
    <mergeCell ref="L25:M25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</worksheet>
</file>